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Seite1" sheetId="1" r:id="rId1"/>
    <sheet name="Tabelle" sheetId="2" r:id="rId2"/>
  </sheets>
  <definedNames/>
  <calcPr fullCalcOnLoad="1"/>
</workbook>
</file>

<file path=xl/sharedStrings.xml><?xml version="1.0" encoding="utf-8"?>
<sst xmlns="http://schemas.openxmlformats.org/spreadsheetml/2006/main" count="41" uniqueCount="40">
  <si>
    <t>Jahr</t>
  </si>
  <si>
    <t>Neujahr</t>
  </si>
  <si>
    <t>Rosenmontag</t>
  </si>
  <si>
    <t>Fasnacht</t>
  </si>
  <si>
    <t>Karfreitag</t>
  </si>
  <si>
    <t>Ostern</t>
  </si>
  <si>
    <t>Ostermontag</t>
  </si>
  <si>
    <t>Maifeiertag</t>
  </si>
  <si>
    <t>Christi Himmelfahrt</t>
  </si>
  <si>
    <t>Pfingstsonntag</t>
  </si>
  <si>
    <t>Pfingstmontag</t>
  </si>
  <si>
    <t>Fronleichnam</t>
  </si>
  <si>
    <t>Deutsche Einheit</t>
  </si>
  <si>
    <t>Allerheiligen</t>
  </si>
  <si>
    <t>Heilig Abend</t>
  </si>
  <si>
    <t>1.Weihnachstag</t>
  </si>
  <si>
    <t>2.Weihnachstag</t>
  </si>
  <si>
    <t>0. Januar =</t>
  </si>
  <si>
    <t>S</t>
  </si>
  <si>
    <t>P</t>
  </si>
  <si>
    <t>Q</t>
  </si>
  <si>
    <t>R</t>
  </si>
  <si>
    <t>s1</t>
  </si>
  <si>
    <t>p1</t>
  </si>
  <si>
    <t>B</t>
  </si>
  <si>
    <t>r1</t>
  </si>
  <si>
    <t>s2</t>
  </si>
  <si>
    <t>p2</t>
  </si>
  <si>
    <t>q2</t>
  </si>
  <si>
    <t>r2</t>
  </si>
  <si>
    <t>M</t>
  </si>
  <si>
    <t>N</t>
  </si>
  <si>
    <t>A</t>
  </si>
  <si>
    <t>C</t>
  </si>
  <si>
    <t>D</t>
  </si>
  <si>
    <t>E</t>
  </si>
  <si>
    <t>F</t>
  </si>
  <si>
    <t>G</t>
  </si>
  <si>
    <r>
      <rPr>
        <sz val="10"/>
        <rFont val="Arial"/>
        <family val="0"/>
      </rPr>
      <t>Schmuziger Dunschdi</t>
    </r>
  </si>
  <si>
    <t>heilige drei Könige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</si>
</sst>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\N\N\ d/\ mmm/"/>
    <numFmt numFmtId="165" formatCode="d/\ mmm/"/>
    <numFmt numFmtId="166" formatCode="dddd\ d/\ mmmm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4"/>
      <color indexed="8"/>
      <name val="Tahoma"/>
      <family val="2"/>
    </font>
    <font>
      <sz val="14"/>
      <name val="Arial"/>
      <family val="0"/>
    </font>
    <font>
      <sz val="14"/>
      <color indexed="8"/>
      <name val="Arial"/>
      <family val="0"/>
    </font>
    <font>
      <sz val="24"/>
      <color indexed="8"/>
      <name val="Tahoma"/>
      <family val="2"/>
    </font>
    <font>
      <sz val="24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3" borderId="0" xfId="0" applyFont="1" applyFill="1" applyAlignment="1">
      <alignment horizontal="right"/>
    </xf>
    <xf numFmtId="166" fontId="5" fillId="3" borderId="0" xfId="0" applyNumberFormat="1" applyFont="1" applyFill="1" applyAlignment="1">
      <alignment/>
    </xf>
    <xf numFmtId="0" fontId="5" fillId="4" borderId="0" xfId="0" applyFont="1" applyFill="1" applyAlignment="1">
      <alignment horizontal="right"/>
    </xf>
    <xf numFmtId="166" fontId="5" fillId="4" borderId="0" xfId="0" applyNumberFormat="1" applyFont="1" applyFill="1" applyAlignment="1">
      <alignment/>
    </xf>
    <xf numFmtId="0" fontId="5" fillId="5" borderId="0" xfId="0" applyFont="1" applyFill="1" applyAlignment="1">
      <alignment horizontal="right"/>
    </xf>
    <xf numFmtId="166" fontId="5" fillId="5" borderId="0" xfId="0" applyNumberFormat="1" applyFont="1" applyFill="1" applyAlignment="1">
      <alignment/>
    </xf>
    <xf numFmtId="166" fontId="7" fillId="6" borderId="0" xfId="0" applyNumberFormat="1" applyFont="1" applyFill="1" applyAlignment="1">
      <alignment/>
    </xf>
    <xf numFmtId="0" fontId="8" fillId="2" borderId="0" xfId="0" applyFont="1" applyAlignment="1">
      <alignment horizontal="right"/>
    </xf>
    <xf numFmtId="0" fontId="9" fillId="0" borderId="0" xfId="0" applyFont="1" applyAlignment="1">
      <alignment/>
    </xf>
    <xf numFmtId="0" fontId="8" fillId="2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showGridLines="0" tabSelected="1" workbookViewId="0" topLeftCell="A1">
      <selection activeCell="A16" sqref="A16"/>
    </sheetView>
  </sheetViews>
  <sheetFormatPr defaultColWidth="11.421875" defaultRowHeight="12.75"/>
  <cols>
    <col min="1" max="1" width="39.57421875" style="5" customWidth="1"/>
    <col min="2" max="2" width="40.7109375" style="5" customWidth="1"/>
    <col min="3" max="16384" width="11.421875" style="5" customWidth="1"/>
  </cols>
  <sheetData>
    <row r="1" spans="1:2" s="15" customFormat="1" ht="30">
      <c r="A1" s="14" t="s">
        <v>0</v>
      </c>
      <c r="B1" s="16">
        <v>2009</v>
      </c>
    </row>
    <row r="2" spans="1:2" ht="18">
      <c r="A2" s="3"/>
      <c r="B2" s="4"/>
    </row>
    <row r="3" spans="1:2" ht="18">
      <c r="A3" s="7" t="s">
        <v>1</v>
      </c>
      <c r="B3" s="8">
        <f>DATE(B1,1,1)</f>
        <v>39814</v>
      </c>
    </row>
    <row r="4" spans="1:2" ht="18">
      <c r="A4" s="7" t="s">
        <v>39</v>
      </c>
      <c r="B4" s="8">
        <f>DATE(B1,1,6)</f>
        <v>39819</v>
      </c>
    </row>
    <row r="5" spans="1:2" ht="18">
      <c r="A5" s="9" t="s">
        <v>38</v>
      </c>
      <c r="B5" s="10">
        <f>B9-52</f>
        <v>39863</v>
      </c>
    </row>
    <row r="6" spans="1:2" ht="18">
      <c r="A6" s="9" t="s">
        <v>2</v>
      </c>
      <c r="B6" s="10">
        <f>B9-48</f>
        <v>39867</v>
      </c>
    </row>
    <row r="7" spans="1:2" ht="18">
      <c r="A7" s="9" t="s">
        <v>3</v>
      </c>
      <c r="B7" s="10">
        <f>B9-47</f>
        <v>39868</v>
      </c>
    </row>
    <row r="8" spans="1:2" ht="18">
      <c r="A8" s="11" t="s">
        <v>4</v>
      </c>
      <c r="B8" s="12">
        <f>B9-2</f>
        <v>39913</v>
      </c>
    </row>
    <row r="9" spans="1:2" ht="18">
      <c r="A9" s="11" t="s">
        <v>5</v>
      </c>
      <c r="B9" s="12">
        <f>Tabelle!B1+Tabelle!B21+Tabelle!B22-Tabelle!B23-Tabelle!B24+82-2415019</f>
        <v>39915</v>
      </c>
    </row>
    <row r="10" spans="1:2" ht="18">
      <c r="A10" s="11" t="s">
        <v>6</v>
      </c>
      <c r="B10" s="12">
        <f>B9+1</f>
        <v>39916</v>
      </c>
    </row>
    <row r="11" spans="1:2" ht="18">
      <c r="A11" s="7" t="s">
        <v>7</v>
      </c>
      <c r="B11" s="8">
        <f>DATE(B1,5,1)</f>
        <v>39934</v>
      </c>
    </row>
    <row r="12" spans="1:2" ht="18">
      <c r="A12" s="11" t="s">
        <v>8</v>
      </c>
      <c r="B12" s="13">
        <f>B9+39</f>
        <v>39954</v>
      </c>
    </row>
    <row r="13" spans="1:2" ht="18">
      <c r="A13" s="11" t="s">
        <v>9</v>
      </c>
      <c r="B13" s="12">
        <f>B9+49</f>
        <v>39964</v>
      </c>
    </row>
    <row r="14" spans="1:2" ht="18">
      <c r="A14" s="11" t="s">
        <v>10</v>
      </c>
      <c r="B14" s="12">
        <f>B9+50</f>
        <v>39965</v>
      </c>
    </row>
    <row r="15" spans="1:2" ht="18">
      <c r="A15" s="11" t="s">
        <v>11</v>
      </c>
      <c r="B15" s="12">
        <f>B9+60</f>
        <v>39975</v>
      </c>
    </row>
    <row r="16" spans="1:2" ht="18">
      <c r="A16" s="7" t="s">
        <v>12</v>
      </c>
      <c r="B16" s="8">
        <f>DATE(B1,10,3)</f>
        <v>40089</v>
      </c>
    </row>
    <row r="17" spans="1:2" ht="18">
      <c r="A17" s="7" t="s">
        <v>13</v>
      </c>
      <c r="B17" s="8">
        <f>DATE(B1,11,1)</f>
        <v>40118</v>
      </c>
    </row>
    <row r="18" spans="1:2" ht="18">
      <c r="A18" s="7" t="s">
        <v>14</v>
      </c>
      <c r="B18" s="8">
        <f>DATE(B1,12,24)</f>
        <v>40171</v>
      </c>
    </row>
    <row r="19" spans="1:2" ht="18">
      <c r="A19" s="7" t="s">
        <v>15</v>
      </c>
      <c r="B19" s="8">
        <f>DATE(B1,12,25)</f>
        <v>40172</v>
      </c>
    </row>
    <row r="20" spans="1:2" ht="18">
      <c r="A20" s="7" t="s">
        <v>16</v>
      </c>
      <c r="B20" s="8">
        <f>DATE(B1,12,26)</f>
        <v>40173</v>
      </c>
    </row>
    <row r="21" spans="1:2" ht="18">
      <c r="A21" s="6"/>
      <c r="B21" s="6"/>
    </row>
    <row r="22" spans="1:2" ht="18">
      <c r="A22" s="6"/>
      <c r="B22" s="6"/>
    </row>
    <row r="23" spans="1:2" ht="18">
      <c r="A23" s="6"/>
      <c r="B23" s="6"/>
    </row>
    <row r="24" spans="1:2" ht="18">
      <c r="A24" s="6"/>
      <c r="B24" s="6"/>
    </row>
  </sheetData>
  <sheetProtection sheet="1" objects="1" scenarios="1"/>
  <printOptions/>
  <pageMargins left="0.75" right="0.75" top="1" bottom="1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C18" sqref="C18"/>
    </sheetView>
  </sheetViews>
  <sheetFormatPr defaultColWidth="11.421875" defaultRowHeight="12.75"/>
  <sheetData>
    <row r="1" spans="1:2" ht="12.75">
      <c r="A1" s="2" t="s">
        <v>17</v>
      </c>
      <c r="B1" s="1">
        <f>1721058+1461*B5+365*B9-B14-B10</f>
        <v>2454832</v>
      </c>
    </row>
    <row r="2" spans="1:2" ht="12.75">
      <c r="A2" s="1"/>
      <c r="B2" s="1"/>
    </row>
    <row r="3" spans="1:2" ht="12.75">
      <c r="A3" s="2" t="s">
        <v>18</v>
      </c>
      <c r="B3" s="1">
        <f>INT(Seite1!B1/100)</f>
        <v>20</v>
      </c>
    </row>
    <row r="4" spans="1:2" ht="12.75">
      <c r="A4" s="2" t="s">
        <v>19</v>
      </c>
      <c r="B4" s="1">
        <f>INT(Seite1!B1/400)</f>
        <v>5</v>
      </c>
    </row>
    <row r="5" spans="1:2" ht="12.75">
      <c r="A5" s="2" t="s">
        <v>20</v>
      </c>
      <c r="B5" s="1">
        <f>INT(Seite1!B1/4)</f>
        <v>502</v>
      </c>
    </row>
    <row r="6" spans="1:2" ht="12.75">
      <c r="A6" s="2" t="s">
        <v>21</v>
      </c>
      <c r="B6" s="1">
        <f>MOD(B3,4)</f>
        <v>0</v>
      </c>
    </row>
    <row r="7" spans="1:2" ht="12.75">
      <c r="A7" s="2" t="s">
        <v>22</v>
      </c>
      <c r="B7" s="1">
        <f>MOD(Seite1!B1,100)</f>
        <v>9</v>
      </c>
    </row>
    <row r="8" spans="1:2" ht="12.75">
      <c r="A8" s="2" t="s">
        <v>23</v>
      </c>
      <c r="B8" s="1">
        <f>MOD(Seite1!B1,400)</f>
        <v>9</v>
      </c>
    </row>
    <row r="9" spans="1:2" ht="12.75">
      <c r="A9" s="2" t="s">
        <v>24</v>
      </c>
      <c r="B9" s="1">
        <f>MOD(Seite1!B1,4)</f>
        <v>1</v>
      </c>
    </row>
    <row r="10" spans="1:2" ht="12.75">
      <c r="A10" s="2" t="s">
        <v>25</v>
      </c>
      <c r="B10" s="1">
        <f>3*B4+B6-2</f>
        <v>13</v>
      </c>
    </row>
    <row r="11" spans="1:2" ht="12.75">
      <c r="A11" s="2" t="s">
        <v>26</v>
      </c>
      <c r="B11" s="1">
        <f>INT(1-B7/100)</f>
        <v>0</v>
      </c>
    </row>
    <row r="12" spans="1:2" ht="12.75">
      <c r="A12" s="2" t="s">
        <v>27</v>
      </c>
      <c r="B12" s="1">
        <f>INT(1-B8/400)</f>
        <v>0</v>
      </c>
    </row>
    <row r="13" spans="1:2" ht="12.75">
      <c r="A13" s="2" t="s">
        <v>28</v>
      </c>
      <c r="B13" s="1">
        <f>INT(1-B9/4)</f>
        <v>0</v>
      </c>
    </row>
    <row r="14" spans="1:2" ht="12.75">
      <c r="A14" s="2" t="s">
        <v>29</v>
      </c>
      <c r="B14" s="1">
        <f>B13+B12-B11</f>
        <v>0</v>
      </c>
    </row>
    <row r="15" spans="1:2" ht="12.75">
      <c r="A15" s="2"/>
      <c r="B15" s="1"/>
    </row>
    <row r="16" spans="1:2" ht="12.75">
      <c r="A16" s="2" t="s">
        <v>30</v>
      </c>
      <c r="B16" s="1">
        <f>MOD(15+B3-INT(B3/3)-INT(B3/4),30)</f>
        <v>24</v>
      </c>
    </row>
    <row r="17" spans="1:2" ht="12.75">
      <c r="A17" s="2" t="s">
        <v>31</v>
      </c>
      <c r="B17" s="1">
        <f>MOD(4+B3-INT(B3/4),7)</f>
        <v>5</v>
      </c>
    </row>
    <row r="18" spans="1:2" ht="12.75">
      <c r="A18" s="2" t="s">
        <v>32</v>
      </c>
      <c r="B18" s="1">
        <f>MOD(Seite1!B1,19)</f>
        <v>14</v>
      </c>
    </row>
    <row r="19" spans="1:2" ht="12.75">
      <c r="A19" s="2" t="s">
        <v>24</v>
      </c>
      <c r="B19" s="1">
        <f>MOD(Seite1!B1,4)</f>
        <v>1</v>
      </c>
    </row>
    <row r="20" spans="1:2" ht="12.75">
      <c r="A20" s="2" t="s">
        <v>33</v>
      </c>
      <c r="B20" s="1">
        <f>MOD(Seite1!B1,7)</f>
        <v>0</v>
      </c>
    </row>
    <row r="21" spans="1:2" ht="12.75">
      <c r="A21" s="2" t="s">
        <v>34</v>
      </c>
      <c r="B21" s="1">
        <f>MOD(19*B18+B16,30)</f>
        <v>20</v>
      </c>
    </row>
    <row r="22" spans="1:2" ht="12.75">
      <c r="A22" s="2" t="s">
        <v>35</v>
      </c>
      <c r="B22" s="1">
        <f>MOD(2*B19+4*B20+6*B21+B17,7)</f>
        <v>1</v>
      </c>
    </row>
    <row r="23" spans="1:2" ht="12.75">
      <c r="A23" s="2" t="s">
        <v>36</v>
      </c>
      <c r="B23" s="1">
        <f>1-B14</f>
        <v>1</v>
      </c>
    </row>
    <row r="24" spans="1:2" ht="12.75">
      <c r="A24" s="2" t="s">
        <v>37</v>
      </c>
      <c r="B24" s="1">
        <f>IF(AND(B21=29,B22=6,MOD(11*B16+11,30)&lt;19),7,IF(AND(B21=28,B22=6,MOD(11*B16+11,30)&lt;19),7,0))</f>
        <v>0</v>
      </c>
    </row>
  </sheetData>
  <sheetProtection sheet="1" objects="1" scenarios="1"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mazak</cp:lastModifiedBy>
  <dcterms:modified xsi:type="dcterms:W3CDTF">2008-11-13T10:19:55Z</dcterms:modified>
  <cp:category/>
  <cp:version/>
  <cp:contentType/>
  <cp:contentStatus/>
</cp:coreProperties>
</file>